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defaultThemeVersion="166925"/>
  <mc:AlternateContent xmlns:mc="http://schemas.openxmlformats.org/markup-compatibility/2006">
    <mc:Choice Requires="x15">
      <x15ac:absPath xmlns:x15ac="http://schemas.microsoft.com/office/spreadsheetml/2010/11/ac" url="D:\working\waccache\MI1PEPF00000201\EXCELCNV\bfb117dc-45cc-4410-8ef1-63600e805540\"/>
    </mc:Choice>
  </mc:AlternateContent>
  <xr:revisionPtr revIDLastSave="0" documentId="8_{E2A33209-BD48-4B10-934B-EDE58F963F00}" xr6:coauthVersionLast="47" xr6:coauthVersionMax="47" xr10:uidLastSave="{00000000-0000-0000-0000-000000000000}"/>
  <bookViews>
    <workbookView xWindow="-60" yWindow="-60" windowWidth="15480" windowHeight="11640" firstSheet="1" activeTab="1" xr2:uid="{FACA54A4-707F-403D-995E-0B081399380F}"/>
  </bookViews>
  <sheets>
    <sheet name="©" sheetId="18" state="veryHidden" r:id="rId1"/>
    <sheet name="NPV" sheetId="15" r:id="rId2"/>
    <sheet name="XNPV" sheetId="17" r:id="rId3"/>
    <sheet name="TermsOfUse" sheetId="19" r:id="rId4"/>
  </sheets>
  <definedNames>
    <definedName name="_xlnm.Print_Area" localSheetId="1">NPV!$A$1:$K$60</definedName>
    <definedName name="_xlnm.Print_Area" localSheetId="2">XNPV!$A$1:$I$43</definedName>
    <definedName name="valuevx">42.314159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15" l="1"/>
  <c r="J18" i="15"/>
  <c r="K18" i="15"/>
  <c r="H18" i="15"/>
  <c r="C20" i="15"/>
  <c r="D21" i="15"/>
  <c r="E21" i="15"/>
  <c r="F21" i="15"/>
  <c r="G21" i="15"/>
  <c r="C21" i="15"/>
  <c r="D22" i="15"/>
  <c r="E22" i="15"/>
  <c r="F22" i="15"/>
  <c r="G22" i="15"/>
  <c r="C22" i="15"/>
  <c r="D23" i="15"/>
  <c r="E23" i="15"/>
  <c r="F23" i="15"/>
  <c r="G23" i="15"/>
  <c r="C23" i="15"/>
  <c r="D24" i="15"/>
  <c r="E24" i="15"/>
  <c r="F24" i="15"/>
  <c r="G24" i="15"/>
  <c r="C24" i="15"/>
  <c r="D25" i="15"/>
  <c r="E25" i="15"/>
  <c r="F25" i="15"/>
  <c r="G25" i="15"/>
  <c r="C25" i="15"/>
  <c r="D26" i="15"/>
  <c r="E26" i="15"/>
  <c r="F26" i="15"/>
  <c r="G26" i="15"/>
  <c r="C26" i="15"/>
  <c r="D27" i="15"/>
  <c r="E27" i="15"/>
  <c r="F27" i="15"/>
  <c r="G27" i="15"/>
  <c r="C27" i="15"/>
  <c r="D28" i="15"/>
  <c r="E28" i="15"/>
  <c r="F28" i="15"/>
  <c r="G28" i="15"/>
  <c r="C28" i="15"/>
  <c r="D29" i="15"/>
  <c r="E29" i="15"/>
  <c r="F29" i="15"/>
  <c r="G29" i="15"/>
  <c r="C29" i="15"/>
  <c r="D30" i="15"/>
  <c r="E30" i="15"/>
  <c r="F30" i="15"/>
  <c r="G30" i="15"/>
  <c r="C30" i="15"/>
  <c r="D31" i="15"/>
  <c r="E31" i="15"/>
  <c r="F31" i="15"/>
  <c r="G31" i="15"/>
  <c r="C31" i="15"/>
  <c r="D32" i="15"/>
  <c r="E32" i="15"/>
  <c r="F32" i="15"/>
  <c r="G32" i="15"/>
  <c r="C32" i="15"/>
  <c r="D33" i="15"/>
  <c r="E33" i="15"/>
  <c r="F33" i="15"/>
  <c r="G33" i="15"/>
  <c r="C33" i="15"/>
  <c r="D34" i="15"/>
  <c r="E34" i="15"/>
  <c r="F34" i="15"/>
  <c r="G34" i="15"/>
  <c r="C34" i="15"/>
  <c r="D35" i="15"/>
  <c r="E35" i="15"/>
  <c r="F35" i="15"/>
  <c r="G35" i="15"/>
  <c r="C35" i="15"/>
  <c r="D36" i="15"/>
  <c r="E36" i="15"/>
  <c r="F36" i="15"/>
  <c r="G36" i="15"/>
  <c r="C36" i="15"/>
  <c r="D37" i="15"/>
  <c r="E37" i="15"/>
  <c r="F37" i="15"/>
  <c r="G37" i="15"/>
  <c r="C37" i="15"/>
  <c r="D38" i="15"/>
  <c r="E38" i="15"/>
  <c r="F38" i="15"/>
  <c r="G38" i="15"/>
  <c r="C38" i="15"/>
  <c r="D39" i="15"/>
  <c r="E39" i="15"/>
  <c r="F39" i="15"/>
  <c r="G39" i="15"/>
  <c r="C39" i="15"/>
  <c r="D40" i="15"/>
  <c r="E40" i="15"/>
  <c r="F40" i="15"/>
  <c r="G40" i="15"/>
  <c r="C40" i="15"/>
  <c r="D41" i="15"/>
  <c r="E41" i="15"/>
  <c r="F41" i="15"/>
  <c r="G41" i="15"/>
  <c r="C41" i="15"/>
  <c r="D42" i="15"/>
  <c r="E42" i="15"/>
  <c r="F42" i="15"/>
  <c r="G42" i="15"/>
  <c r="C42" i="15"/>
  <c r="D43" i="15"/>
  <c r="E43" i="15"/>
  <c r="F43" i="15"/>
  <c r="G43" i="15"/>
  <c r="C43" i="15"/>
  <c r="D44" i="15"/>
  <c r="E44" i="15"/>
  <c r="F44" i="15"/>
  <c r="G44" i="15"/>
  <c r="C44" i="15"/>
  <c r="D45" i="15"/>
  <c r="E45" i="15"/>
  <c r="F45" i="15"/>
  <c r="G45" i="15"/>
  <c r="C45" i="15"/>
  <c r="D46" i="15"/>
  <c r="E46" i="15"/>
  <c r="F46" i="15"/>
  <c r="G46" i="15"/>
  <c r="C46" i="15"/>
  <c r="D47" i="15"/>
  <c r="E47" i="15"/>
  <c r="F47" i="15"/>
  <c r="G47" i="15"/>
  <c r="C47" i="15"/>
  <c r="D48" i="15"/>
  <c r="E48" i="15"/>
  <c r="F48" i="15"/>
  <c r="G48" i="15"/>
  <c r="C48" i="15"/>
  <c r="D49" i="15"/>
  <c r="E49" i="15"/>
  <c r="F49" i="15"/>
  <c r="G49" i="15"/>
  <c r="C49" i="15"/>
  <c r="D50" i="15"/>
  <c r="E50" i="15"/>
  <c r="F50" i="15"/>
  <c r="G50" i="15"/>
  <c r="C50" i="15"/>
  <c r="D51" i="15"/>
  <c r="E51" i="15"/>
  <c r="F51" i="15"/>
  <c r="G51" i="15"/>
  <c r="C51" i="15"/>
  <c r="D52" i="15"/>
  <c r="E52" i="15"/>
  <c r="F52" i="15"/>
  <c r="G52" i="15"/>
  <c r="C52" i="15"/>
  <c r="D53" i="15"/>
  <c r="E53" i="15"/>
  <c r="F53" i="15"/>
  <c r="G53" i="15"/>
  <c r="C53" i="15"/>
  <c r="D54" i="15"/>
  <c r="E54" i="15"/>
  <c r="F54" i="15"/>
  <c r="G54" i="15"/>
  <c r="C54" i="15"/>
  <c r="D55" i="15"/>
  <c r="E55" i="15"/>
  <c r="F55" i="15"/>
  <c r="G55" i="15"/>
  <c r="C55" i="15"/>
  <c r="D56" i="15"/>
  <c r="E56" i="15"/>
  <c r="F56" i="15"/>
  <c r="G56" i="15"/>
  <c r="C56" i="15"/>
  <c r="D57" i="15"/>
  <c r="E57" i="15"/>
  <c r="F57" i="15"/>
  <c r="G57" i="15"/>
  <c r="C57" i="15"/>
  <c r="D58" i="15"/>
  <c r="E58" i="15"/>
  <c r="F58" i="15"/>
  <c r="G58" i="15"/>
  <c r="C58" i="15"/>
  <c r="D59" i="15"/>
  <c r="E59" i="15"/>
  <c r="F59" i="15"/>
  <c r="G59" i="15"/>
  <c r="C59" i="15"/>
  <c r="D60" i="15"/>
  <c r="E60" i="15"/>
  <c r="F60" i="15"/>
  <c r="G60" i="15"/>
  <c r="C60" i="15"/>
  <c r="D8" i="15"/>
  <c r="I11" i="17" a="1"/>
  <c r="I11" i="17"/>
  <c r="F11" i="17"/>
  <c r="F12" i="17"/>
  <c r="C12" i="17"/>
  <c r="K17" i="15"/>
  <c r="C11" i="17"/>
  <c r="J17" i="15"/>
  <c r="H17" i="15"/>
  <c r="D17" i="15"/>
  <c r="E17" i="15"/>
  <c r="F17" i="15"/>
  <c r="G17" i="15"/>
  <c r="D7" i="15"/>
  <c r="I1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s>
  <commentList>
    <comment ref="A3" authorId="0" shapeId="0" xr:uid="{4702365F-30F8-40F7-97D3-10D75AB38D4A}">
      <text>
        <r>
          <rPr>
            <b/>
            <u/>
            <sz val="8"/>
            <color indexed="81"/>
            <rFont val="Tahoma"/>
            <family val="2"/>
          </rPr>
          <t>No Warranties</t>
        </r>
        <r>
          <rPr>
            <b/>
            <sz val="8"/>
            <color indexed="81"/>
            <rFont val="Tahoma"/>
            <family val="2"/>
          </rPr>
          <t xml:space="preserve">
</t>
        </r>
        <r>
          <rPr>
            <sz val="8"/>
            <color indexed="81"/>
            <rFont val="Tahoma"/>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t>
        </r>
        <r>
          <rPr>
            <b/>
            <u/>
            <sz val="8"/>
            <color indexed="81"/>
            <rFont val="Tahoma"/>
            <family val="2"/>
          </rPr>
          <t>Limitation of Liability</t>
        </r>
        <r>
          <rPr>
            <sz val="8"/>
            <color indexed="81"/>
            <rFont val="Tahoma"/>
            <family val="2"/>
          </rPr>
          <t xml:space="preserve">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 states do not allow the limitation or exclusion of liability for incidental or consequential damages, so the above limitation may not apply to you.
</t>
        </r>
      </text>
    </comment>
  </commentList>
</comments>
</file>

<file path=xl/sharedStrings.xml><?xml version="1.0" encoding="utf-8"?>
<sst xmlns="http://schemas.openxmlformats.org/spreadsheetml/2006/main" count="77" uniqueCount="64">
  <si>
    <t>NPV Calculator</t>
  </si>
  <si>
    <t>© 2009 Vertex42 LLC. All Rights Reserved.</t>
  </si>
  <si>
    <t>http://www.vertex42.com/Calculators/npv-irr-calculator.html</t>
  </si>
  <si>
    <t>Add custom cash flows or create auto-generated cash flow series (uniform, gradient, and exponential series).</t>
  </si>
  <si>
    <t>© 2009 Vertex42 LLC</t>
  </si>
  <si>
    <t>You can delete, copy, and insert new columns, but make sure the Sum column is correct after making changes.</t>
  </si>
  <si>
    <t>The Net Present Value for each series is calculated, along with the Total NPV. Edit the light-blue cells.</t>
  </si>
  <si>
    <t>The IRR function is used to calculate the overall Internal Rate of Return. It requires an initial guess.</t>
  </si>
  <si>
    <t>NPV</t>
  </si>
  <si>
    <t>IRR</t>
  </si>
  <si>
    <t>Discount Rate (i)</t>
  </si>
  <si>
    <t>Auto-Generated Cash Flow Series</t>
  </si>
  <si>
    <t>Series Type:</t>
  </si>
  <si>
    <t>Uniform (A)</t>
  </si>
  <si>
    <t>Gradient (G)</t>
  </si>
  <si>
    <t>Exp Grad</t>
  </si>
  <si>
    <t>none</t>
  </si>
  <si>
    <t>Value (A, G, or Eo):</t>
  </si>
  <si>
    <t>g (for Exp Grad):</t>
  </si>
  <si>
    <t>Periods:</t>
  </si>
  <si>
    <t>Custom Cash Flow Series</t>
  </si>
  <si>
    <t>NPV:</t>
  </si>
  <si>
    <t>IRR:</t>
  </si>
  <si>
    <t>Period</t>
  </si>
  <si>
    <t>Sum</t>
  </si>
  <si>
    <t>Series 1</t>
  </si>
  <si>
    <t>Series 2</t>
  </si>
  <si>
    <t>Series 3</t>
  </si>
  <si>
    <t>Series 4</t>
  </si>
  <si>
    <t>Label 1</t>
  </si>
  <si>
    <t>Label 2</t>
  </si>
  <si>
    <t>Label 3</t>
  </si>
  <si>
    <t>Label 4</t>
  </si>
  <si>
    <t>XIRR, XNPV Calculator</t>
  </si>
  <si>
    <t>This worksheet uses the XNPV function to calculate the Net Present Value</t>
  </si>
  <si>
    <t>for a schedule of cash flows that are not necessarily periodic. The XNPV</t>
  </si>
  <si>
    <t>function requires the Analysis ToolPak add-in (see Help on XNPV function).</t>
  </si>
  <si>
    <t>It assumes 365 days in the year. The XIRR function is used to calculated</t>
  </si>
  <si>
    <t>the Internal Rate of Return. The dates do not need to be in order. You can</t>
  </si>
  <si>
    <t>have multiple cash flows with the same date.</t>
  </si>
  <si>
    <t>Discount Rate</t>
  </si>
  <si>
    <t>Days in Year</t>
  </si>
  <si>
    <t>Using Dynamic Ranges</t>
  </si>
  <si>
    <t>Using the Exact Range</t>
  </si>
  <si>
    <t>Using an Array Formula</t>
  </si>
  <si>
    <t>Date</t>
  </si>
  <si>
    <t>Value</t>
  </si>
  <si>
    <t>Terms of Use</t>
  </si>
  <si>
    <t>© 2011 Vertex42 LLC. All rights reserved.</t>
  </si>
  <si>
    <t>This template is considered a copyrighted work under the Unites States and other copyright laws and is the property of Vertex42 LLC. The items listed below are additional points to help clarify how you may use this template.</t>
  </si>
  <si>
    <t>Not for Resale or Public Sharing</t>
  </si>
  <si>
    <r>
      <rPr>
        <sz val="12"/>
        <rFont val="Arial"/>
        <family val="2"/>
      </rPr>
      <t xml:space="preserve">You may make archival copies and customize this template only for your </t>
    </r>
    <r>
      <rPr>
        <b/>
        <sz val="12"/>
        <rFont val="Arial"/>
        <family val="2"/>
      </rPr>
      <t>personal use or use within your company or organization</t>
    </r>
    <r>
      <rPr>
        <sz val="12"/>
        <rFont val="Arial"/>
        <family val="2"/>
      </rPr>
      <t xml:space="preserve"> and not for resale or public sharing.</t>
    </r>
  </si>
  <si>
    <t>You may not remove or alter any logo, trademark, copyright, disclaimer, brand, terms of use, attribution, or other proprietary notices or marks within this template.</t>
  </si>
  <si>
    <r>
      <t xml:space="preserve">This template and any customized or modified version of this template </t>
    </r>
    <r>
      <rPr>
        <b/>
        <sz val="12"/>
        <color indexed="10"/>
        <rFont val="Arial"/>
        <family val="2"/>
      </rPr>
      <t>may NOT be sold, distributed, published to an online gallery, hosted on a website, or placed on a public server</t>
    </r>
    <r>
      <rPr>
        <b/>
        <sz val="12"/>
        <rFont val="Arial"/>
        <family val="2"/>
      </rPr>
      <t>.</t>
    </r>
  </si>
  <si>
    <t>Limited Private Sharing</t>
  </si>
  <si>
    <r>
      <t xml:space="preserve">Provided that you observe the above terms, you may share your edited version of this template </t>
    </r>
    <r>
      <rPr>
        <b/>
        <sz val="12"/>
        <rFont val="Arial"/>
        <family val="2"/>
      </rPr>
      <t>*privately*</t>
    </r>
    <r>
      <rPr>
        <sz val="12"/>
        <rFont val="Arial"/>
        <family val="2"/>
      </rPr>
      <t xml:space="preserve"> with those specific people who </t>
    </r>
    <r>
      <rPr>
        <b/>
        <sz val="12"/>
        <rFont val="Arial"/>
        <family val="2"/>
      </rPr>
      <t>**require**</t>
    </r>
    <r>
      <rPr>
        <sz val="12"/>
        <rFont val="Arial"/>
        <family val="2"/>
      </rPr>
      <t xml:space="preserve"> access to it within your immediate family, organization, or company.</t>
    </r>
  </si>
  <si>
    <r>
      <t xml:space="preserve">* "Privately" means only accessible to those few people who you expressively give permission to view or edit your file. It is your responsibility to ensure that adequate security measures are used so that your file is </t>
    </r>
    <r>
      <rPr>
        <b/>
        <sz val="12"/>
        <rFont val="Arial"/>
        <family val="2"/>
      </rPr>
      <t>not available to the public</t>
    </r>
    <r>
      <rPr>
        <sz val="12"/>
        <rFont val="Arial"/>
        <family val="2"/>
      </rPr>
      <t>.</t>
    </r>
  </si>
  <si>
    <t>** Examples of acceptable private sharing with people who "require access" may include (a) sharing a budget spreadsheet with a spouse, (b) sharing a project schedule with your project team, or (c) sharing a timesheet with your employee or manager.</t>
  </si>
  <si>
    <t>See the following page on Vertex42.com for the complete license agreement and examples of other allowed uses:</t>
  </si>
  <si>
    <t>http://www.vertex42.com/licensing/EULA_privateuse.html</t>
  </si>
  <si>
    <t>Disclaimer</t>
  </si>
  <si>
    <t>This template is provided for informational or educational use only and is not intended to be relied on as medical, financial, legal, or other professional advice.</t>
  </si>
  <si>
    <t>Vertex42 LLC makes no guarantee or representations about this template, or the accuracy or completeness of the content contained within this template.</t>
  </si>
  <si>
    <t>Vertex42 LLC encourages you to seek the aid of a qualified professional before making decisions regarding health, financial, or legal issues.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</si>
</sst>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
    <numFmt numFmtId="165" formatCode="m/d/yy;@"/>
  </numFmts>
  <fonts count="43">
    <font>
      <sz val="10"/>
      <name val="Arial"/>
      <family val="2"/>
    </font>
    <font>
      <sz val="10"/>
      <name val="Verdana"/>
    </font>
    <font>
      <u/>
      <sz val="10"/>
      <color indexed="12"/>
      <name val="Verdana"/>
    </font>
    <font>
      <sz val="8"/>
      <name val="Trebuchet MS"/>
      <family val="2"/>
    </font>
    <font>
      <sz val="10"/>
      <name val="Arial"/>
      <family val="2"/>
    </font>
    <font>
      <b/>
      <sz val="10"/>
      <name val="Arial"/>
      <family val="2"/>
    </font>
    <font>
      <b/>
      <sz val="12"/>
      <name val="Arial"/>
      <family val="2"/>
    </font>
    <font>
      <b/>
      <sz val="20"/>
      <color indexed="53"/>
      <name val="Arial"/>
      <family val="2"/>
    </font>
    <font>
      <sz val="12"/>
      <name val="Arial"/>
      <family val="2"/>
    </font>
    <font>
      <i/>
      <sz val="10"/>
      <name val="Arial"/>
      <family val="2"/>
    </font>
    <font>
      <b/>
      <sz val="11"/>
      <name val="Arial"/>
      <family val="2"/>
    </font>
    <font>
      <sz val="8"/>
      <name val="Arial"/>
      <family val="2"/>
    </font>
    <font>
      <sz val="9"/>
      <name val="Arial"/>
      <family val="2"/>
    </font>
    <font>
      <sz val="9"/>
      <color indexed="55"/>
      <name val="Arial"/>
      <family val="2"/>
    </font>
    <font>
      <sz val="11"/>
      <color indexed="9"/>
      <name val="Arial"/>
      <family val="2"/>
    </font>
    <font>
      <sz val="11"/>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sz val="10"/>
      <name val="Arial"/>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u/>
      <sz val="10"/>
      <color indexed="12"/>
      <name val="Arial"/>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sz val="24"/>
      <name val="Arial"/>
      <family val="2"/>
    </font>
    <font>
      <u/>
      <sz val="12"/>
      <name val="Arial"/>
      <family val="2"/>
    </font>
    <font>
      <sz val="14"/>
      <name val="Arial"/>
      <family val="2"/>
    </font>
    <font>
      <b/>
      <sz val="12"/>
      <color indexed="10"/>
      <name val="Arial"/>
      <family val="2"/>
    </font>
    <font>
      <u/>
      <sz val="12"/>
      <color indexed="12"/>
      <name val="Arial"/>
      <family val="2"/>
    </font>
    <font>
      <b/>
      <u/>
      <sz val="8"/>
      <color indexed="81"/>
      <name val="Tahoma"/>
      <family val="2"/>
    </font>
    <font>
      <b/>
      <sz val="8"/>
      <color indexed="81"/>
      <name val="Tahoma"/>
      <family val="2"/>
    </font>
    <font>
      <sz val="8"/>
      <color indexed="81"/>
      <name val="Tahoma"/>
      <family val="2"/>
    </font>
  </fonts>
  <fills count="25">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53"/>
        <bgColor indexed="64"/>
      </patternFill>
    </fill>
    <fill>
      <patternFill patternType="solid">
        <fgColor indexed="23"/>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s>
  <borders count="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right/>
      <top/>
      <bottom style="thin">
        <color indexed="55"/>
      </bottom>
      <diagonal/>
    </border>
    <border>
      <left/>
      <right/>
      <top/>
      <bottom style="dashed">
        <color indexed="64"/>
      </bottom>
      <diagonal/>
    </border>
    <border>
      <left/>
      <right/>
      <top style="thin">
        <color indexed="64"/>
      </top>
      <bottom style="dashed">
        <color indexed="64"/>
      </bottom>
      <diagonal/>
    </border>
  </borders>
  <cellStyleXfs count="48">
    <xf numFmtId="0" fontId="0" fillId="0" borderId="0"/>
    <xf numFmtId="0" fontId="16"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6"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0"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8" fillId="16" borderId="0" applyNumberFormat="0" applyBorder="0" applyAlignment="0" applyProtection="0"/>
    <xf numFmtId="0" fontId="19" fillId="17" borderId="1" applyNumberFormat="0" applyAlignment="0" applyProtection="0"/>
    <xf numFmtId="0" fontId="20" fillId="18" borderId="2" applyNumberFormat="0" applyAlignment="0" applyProtection="0"/>
    <xf numFmtId="43" fontId="1" fillId="0" borderId="0" applyFont="0" applyFill="0" applyBorder="0" applyAlignment="0" applyProtection="0"/>
    <xf numFmtId="0" fontId="22" fillId="0" borderId="0" applyNumberFormat="0" applyFill="0" applyBorder="0" applyAlignment="0" applyProtection="0"/>
    <xf numFmtId="0" fontId="23" fillId="19" borderId="0" applyNumberFormat="0" applyBorder="0" applyAlignment="0" applyProtection="0"/>
    <xf numFmtId="0" fontId="24" fillId="0" borderId="3" applyNumberFormat="0" applyFill="0" applyAlignment="0" applyProtection="0"/>
    <xf numFmtId="0" fontId="25" fillId="0" borderId="4" applyNumberFormat="0" applyFill="0" applyAlignment="0" applyProtection="0"/>
    <xf numFmtId="0" fontId="26" fillId="0" borderId="5" applyNumberFormat="0" applyFill="0" applyAlignment="0" applyProtection="0"/>
    <xf numFmtId="0" fontId="26" fillId="0" borderId="0" applyNumberFormat="0" applyFill="0" applyBorder="0" applyAlignment="0" applyProtection="0"/>
    <xf numFmtId="0" fontId="2"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11" borderId="1" applyNumberFormat="0" applyAlignment="0" applyProtection="0"/>
    <xf numFmtId="0" fontId="29" fillId="0" borderId="6" applyNumberFormat="0" applyFill="0" applyAlignment="0" applyProtection="0"/>
    <xf numFmtId="0" fontId="30" fillId="5" borderId="0" applyNumberFormat="0" applyBorder="0" applyAlignment="0" applyProtection="0"/>
    <xf numFmtId="0" fontId="4" fillId="0" borderId="0"/>
    <xf numFmtId="0" fontId="21" fillId="0" borderId="0"/>
    <xf numFmtId="0" fontId="4" fillId="5" borderId="7" applyNumberFormat="0" applyFont="0" applyAlignment="0" applyProtection="0"/>
    <xf numFmtId="0" fontId="31" fillId="17" borderId="8" applyNumberFormat="0" applyAlignment="0" applyProtection="0"/>
    <xf numFmtId="9" fontId="1" fillId="0" borderId="0" applyFon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0" applyNumberFormat="0" applyFill="0" applyBorder="0" applyAlignment="0" applyProtection="0"/>
  </cellStyleXfs>
  <cellXfs count="42">
    <xf numFmtId="0" fontId="0" fillId="0" borderId="0" xfId="0"/>
    <xf numFmtId="0" fontId="4" fillId="0" borderId="0" xfId="0" applyFont="1"/>
    <xf numFmtId="0" fontId="4" fillId="0" borderId="0" xfId="0" applyFont="1" applyAlignment="1">
      <alignment horizontal="left"/>
    </xf>
    <xf numFmtId="0" fontId="2" fillId="0" borderId="0" xfId="35" applyAlignment="1" applyProtection="1"/>
    <xf numFmtId="0" fontId="7" fillId="0" borderId="0" xfId="0" applyFont="1" applyAlignment="1">
      <alignment horizontal="left"/>
    </xf>
    <xf numFmtId="0" fontId="4" fillId="0" borderId="0" xfId="0" applyFont="1" applyAlignment="1">
      <alignment horizontal="right"/>
    </xf>
    <xf numFmtId="0" fontId="10" fillId="0" borderId="0" xfId="0" applyFont="1" applyAlignment="1">
      <alignment horizontal="right"/>
    </xf>
    <xf numFmtId="0" fontId="9" fillId="0" borderId="0" xfId="0" applyFont="1"/>
    <xf numFmtId="0" fontId="5" fillId="0" borderId="0" xfId="0" applyFont="1"/>
    <xf numFmtId="0" fontId="14" fillId="20" borderId="10" xfId="0" applyFont="1" applyFill="1" applyBorder="1" applyAlignment="1">
      <alignment horizontal="center"/>
    </xf>
    <xf numFmtId="0" fontId="14" fillId="21" borderId="10" xfId="0" applyFont="1" applyFill="1" applyBorder="1" applyAlignment="1">
      <alignment horizontal="center"/>
    </xf>
    <xf numFmtId="0" fontId="15" fillId="0" borderId="0" xfId="0" applyFont="1" applyAlignment="1">
      <alignment horizontal="right"/>
    </xf>
    <xf numFmtId="43" fontId="10" fillId="22" borderId="0" xfId="28" applyFont="1" applyFill="1" applyProtection="1"/>
    <xf numFmtId="43" fontId="12" fillId="0" borderId="0" xfId="28" applyFont="1" applyAlignment="1" applyProtection="1">
      <alignment horizontal="right"/>
    </xf>
    <xf numFmtId="43" fontId="13" fillId="0" borderId="0" xfId="28" applyFont="1" applyAlignment="1" applyProtection="1">
      <alignment horizontal="right"/>
    </xf>
    <xf numFmtId="0" fontId="12" fillId="0" borderId="0" xfId="0" applyFont="1" applyAlignment="1">
      <alignment horizontal="center"/>
    </xf>
    <xf numFmtId="43" fontId="4" fillId="0" borderId="0" xfId="0" applyNumberFormat="1" applyFont="1"/>
    <xf numFmtId="10" fontId="10" fillId="22" borderId="0" xfId="44" applyNumberFormat="1" applyFont="1" applyFill="1" applyProtection="1"/>
    <xf numFmtId="0" fontId="8" fillId="0" borderId="0" xfId="0" applyFont="1"/>
    <xf numFmtId="43" fontId="4" fillId="0" borderId="0" xfId="28" applyFont="1" applyFill="1" applyProtection="1"/>
    <xf numFmtId="9" fontId="15" fillId="23" borderId="0" xfId="0" applyNumberFormat="1" applyFont="1" applyFill="1" applyProtection="1">
      <protection locked="0"/>
    </xf>
    <xf numFmtId="0" fontId="4" fillId="23" borderId="0" xfId="0" applyFont="1" applyFill="1" applyAlignment="1" applyProtection="1">
      <alignment horizontal="right"/>
      <protection locked="0"/>
    </xf>
    <xf numFmtId="0" fontId="4" fillId="23" borderId="0" xfId="0" applyFont="1" applyFill="1" applyProtection="1">
      <protection locked="0"/>
    </xf>
    <xf numFmtId="9" fontId="4" fillId="23" borderId="0" xfId="0" applyNumberFormat="1" applyFont="1" applyFill="1" applyProtection="1">
      <protection locked="0"/>
    </xf>
    <xf numFmtId="43" fontId="12" fillId="23" borderId="0" xfId="28" applyFont="1" applyFill="1" applyAlignment="1" applyProtection="1">
      <alignment horizontal="right"/>
      <protection locked="0"/>
    </xf>
    <xf numFmtId="165" fontId="12" fillId="23" borderId="0" xfId="0" applyNumberFormat="1" applyFont="1" applyFill="1" applyAlignment="1" applyProtection="1">
      <alignment horizontal="right"/>
      <protection locked="0"/>
    </xf>
    <xf numFmtId="10" fontId="4" fillId="0" borderId="0" xfId="28" applyNumberFormat="1" applyFont="1" applyFill="1" applyProtection="1"/>
    <xf numFmtId="164" fontId="10" fillId="22" borderId="0" xfId="28" applyNumberFormat="1" applyFont="1" applyFill="1" applyProtection="1"/>
    <xf numFmtId="0" fontId="4" fillId="0" borderId="0" xfId="28" applyNumberFormat="1" applyFont="1" applyFill="1" applyAlignment="1" applyProtection="1">
      <alignment horizontal="right"/>
    </xf>
    <xf numFmtId="0" fontId="35" fillId="0" borderId="11" xfId="41" applyFont="1" applyBorder="1" applyAlignment="1">
      <alignment vertical="top"/>
    </xf>
    <xf numFmtId="0" fontId="35" fillId="0" borderId="0" xfId="41" applyFont="1"/>
    <xf numFmtId="0" fontId="8" fillId="0" borderId="0" xfId="41" applyFont="1" applyAlignment="1">
      <alignment vertical="top"/>
    </xf>
    <xf numFmtId="0" fontId="8" fillId="0" borderId="0" xfId="41" applyFont="1"/>
    <xf numFmtId="0" fontId="8" fillId="0" borderId="0" xfId="40" applyFont="1"/>
    <xf numFmtId="0" fontId="8" fillId="0" borderId="0" xfId="40" applyFont="1" applyAlignment="1">
      <alignment vertical="top"/>
    </xf>
    <xf numFmtId="0" fontId="8" fillId="0" borderId="0" xfId="41" applyFont="1" applyAlignment="1">
      <alignment vertical="top" wrapText="1"/>
    </xf>
    <xf numFmtId="0" fontId="36" fillId="0" borderId="0" xfId="41" applyFont="1" applyAlignment="1">
      <alignment vertical="top"/>
    </xf>
    <xf numFmtId="0" fontId="37" fillId="24" borderId="12" xfId="41" applyFont="1" applyFill="1" applyBorder="1" applyAlignment="1">
      <alignment vertical="top"/>
    </xf>
    <xf numFmtId="0" fontId="6" fillId="0" borderId="0" xfId="41" applyFont="1" applyAlignment="1">
      <alignment vertical="top"/>
    </xf>
    <xf numFmtId="0" fontId="6" fillId="0" borderId="0" xfId="41" applyFont="1" applyAlignment="1">
      <alignment vertical="top" wrapText="1"/>
    </xf>
    <xf numFmtId="0" fontId="21" fillId="0" borderId="0" xfId="41"/>
    <xf numFmtId="0" fontId="39" fillId="0" borderId="0" xfId="36" applyNumberFormat="1" applyFont="1" applyFill="1" applyBorder="1" applyAlignment="1" applyProtection="1">
      <alignment vertical="top" wrapText="1"/>
    </xf>
  </cellXfs>
  <cellStyles count="4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_blank" xfId="36" xr:uid="{EE4EE09C-0BCA-418D-A626-F8FE5FB33C99}"/>
    <cellStyle name="Input" xfId="37" builtinId="20" customBuiltin="1"/>
    <cellStyle name="Linked Cell" xfId="38" builtinId="24" customBuiltin="1"/>
    <cellStyle name="Neutral" xfId="39" builtinId="28" customBuiltin="1"/>
    <cellStyle name="Normal" xfId="0" builtinId="0"/>
    <cellStyle name="Normal 2" xfId="40" xr:uid="{B9FC6339-CA9C-4BB9-8308-4797D10F2CAE}"/>
    <cellStyle name="Normal_blank" xfId="41" xr:uid="{3ED0AAE1-1B1D-4E8F-85C7-88EC5430ED9A}"/>
    <cellStyle name="Note" xfId="42" builtinId="10" customBuiltin="1"/>
    <cellStyle name="Output" xfId="43" builtinId="21" customBuiltin="1"/>
    <cellStyle name="Per cent" xfId="44" builtinId="5"/>
    <cellStyle name="Title" xfId="45" builtinId="15" customBuiltin="1"/>
    <cellStyle name="Total" xfId="46" builtinId="25" customBuiltin="1"/>
    <cellStyle name="Warning Text" xfId="47"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0</xdr:row>
      <xdr:rowOff>28575</xdr:rowOff>
    </xdr:from>
    <xdr:to>
      <xdr:col>12</xdr:col>
      <xdr:colOff>1343025</xdr:colOff>
      <xdr:row>0</xdr:row>
      <xdr:rowOff>314325</xdr:rowOff>
    </xdr:to>
    <xdr:pic>
      <xdr:nvPicPr>
        <xdr:cNvPr id="7169" name="Picture 1">
          <a:hlinkClick xmlns:r="http://schemas.openxmlformats.org/officeDocument/2006/relationships" r:id="rId1"/>
          <a:extLst>
            <a:ext uri="{FF2B5EF4-FFF2-40B4-BE49-F238E27FC236}">
              <a16:creationId xmlns:a16="http://schemas.microsoft.com/office/drawing/2014/main" id="{6620450C-5ADA-DDEE-8BD9-F880786A44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91450" y="28575"/>
          <a:ext cx="1343025"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28575</xdr:rowOff>
    </xdr:from>
    <xdr:to>
      <xdr:col>10</xdr:col>
      <xdr:colOff>1343025</xdr:colOff>
      <xdr:row>0</xdr:row>
      <xdr:rowOff>314325</xdr:rowOff>
    </xdr:to>
    <xdr:pic>
      <xdr:nvPicPr>
        <xdr:cNvPr id="9217" name="Picture 1">
          <a:hlinkClick xmlns:r="http://schemas.openxmlformats.org/officeDocument/2006/relationships" r:id="rId1"/>
          <a:extLst>
            <a:ext uri="{FF2B5EF4-FFF2-40B4-BE49-F238E27FC236}">
              <a16:creationId xmlns:a16="http://schemas.microsoft.com/office/drawing/2014/main" id="{95E75F03-FB6E-0D58-979F-9AA3498A7C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10325" y="28575"/>
          <a:ext cx="1343025"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4781550</xdr:colOff>
      <xdr:row>0</xdr:row>
      <xdr:rowOff>0</xdr:rowOff>
    </xdr:from>
    <xdr:to>
      <xdr:col>1</xdr:col>
      <xdr:colOff>0</xdr:colOff>
      <xdr:row>0</xdr:row>
      <xdr:rowOff>342900</xdr:rowOff>
    </xdr:to>
    <xdr:pic>
      <xdr:nvPicPr>
        <xdr:cNvPr id="10243" name="Picture 1" descr="vertex42_logo_40px">
          <a:extLst>
            <a:ext uri="{FF2B5EF4-FFF2-40B4-BE49-F238E27FC236}">
              <a16:creationId xmlns:a16="http://schemas.microsoft.com/office/drawing/2014/main" id="{67A6DD70-F3C3-768E-0377-F41F11C88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1550" y="0"/>
          <a:ext cx="1600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vertex42.com/Calculators/npv-irr-calculator.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vertex42.com/Calculators/npv-irr-calculator.html"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vertex42.com/licensing/EULA_privateuse.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133D2-1BA1-46FA-A204-63CE767347C4}">
  <sheetPr codeName="Sheet1"/>
  <dimension ref="A1:A3"/>
  <sheetViews>
    <sheetView workbookViewId="0"/>
  </sheetViews>
  <sheetFormatPr defaultRowHeight="12.75"/>
  <sheetData>
    <row r="1" spans="1:1" ht="15">
      <c r="A1" s="18" t="s">
        <v>0</v>
      </c>
    </row>
    <row r="2" spans="1:1">
      <c r="A2" t="s">
        <v>1</v>
      </c>
    </row>
    <row r="3" spans="1:1">
      <c r="A3" t="s">
        <v>2</v>
      </c>
    </row>
  </sheetData>
  <phoneticPr fontId="11"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0C9F1-8752-4E3A-8DF9-5B9952762C71}">
  <sheetPr codeName="Sheet2">
    <pageSetUpPr fitToPage="1"/>
  </sheetPr>
  <dimension ref="A1:M60"/>
  <sheetViews>
    <sheetView showGridLines="0" tabSelected="1" zoomScaleNormal="100" workbookViewId="0">
      <pane ySplit="19" topLeftCell="A20" activePane="bottomLeft" state="frozen"/>
      <selection pane="bottomLeft" activeCell="D10" sqref="D10"/>
    </sheetView>
  </sheetViews>
  <sheetFormatPr defaultRowHeight="12.75"/>
  <cols>
    <col min="1" max="1" width="2.7109375" style="1" customWidth="1"/>
    <col min="2" max="2" width="8.5703125" style="1" customWidth="1"/>
    <col min="3" max="11" width="11.42578125" style="1" customWidth="1"/>
    <col min="12" max="12" width="2.7109375" style="1" customWidth="1"/>
    <col min="13" max="13" width="20.85546875" style="1" customWidth="1"/>
    <col min="14" max="16384" width="9.140625" style="1"/>
  </cols>
  <sheetData>
    <row r="1" spans="1:13" ht="26.25">
      <c r="A1" s="4" t="s">
        <v>0</v>
      </c>
      <c r="B1" s="4"/>
      <c r="C1" s="4"/>
      <c r="D1" s="4"/>
      <c r="E1" s="4"/>
      <c r="F1" s="4"/>
      <c r="G1" s="4"/>
      <c r="H1" s="4"/>
      <c r="I1" s="4"/>
      <c r="J1" s="4"/>
      <c r="K1" s="4"/>
    </row>
    <row r="2" spans="1:13">
      <c r="A2" s="7" t="s">
        <v>3</v>
      </c>
      <c r="B2" s="2"/>
      <c r="C2" s="2"/>
      <c r="D2" s="2"/>
      <c r="E2" s="2"/>
      <c r="F2" s="2"/>
      <c r="G2" s="2"/>
      <c r="H2" s="2"/>
      <c r="I2" s="2"/>
      <c r="J2" s="2"/>
      <c r="K2" s="2"/>
      <c r="M2" s="1" t="s">
        <v>4</v>
      </c>
    </row>
    <row r="3" spans="1:13">
      <c r="A3" s="7" t="s">
        <v>5</v>
      </c>
      <c r="M3" s="3" t="s">
        <v>0</v>
      </c>
    </row>
    <row r="4" spans="1:13">
      <c r="A4" s="7" t="s">
        <v>6</v>
      </c>
    </row>
    <row r="5" spans="1:13">
      <c r="A5" s="7" t="s">
        <v>7</v>
      </c>
    </row>
    <row r="6" spans="1:13">
      <c r="C6" s="5"/>
    </row>
    <row r="7" spans="1:13" ht="15">
      <c r="C7" s="6" t="s">
        <v>8</v>
      </c>
      <c r="D7" s="12">
        <f>C20+NPV(D10,C21:C60)</f>
        <v>14649.488621501485</v>
      </c>
    </row>
    <row r="8" spans="1:13" ht="15">
      <c r="C8" s="6" t="s">
        <v>9</v>
      </c>
      <c r="D8" s="27">
        <f>IRR(C20:C60,0.1)</f>
        <v>9.0544437029781655E-2</v>
      </c>
    </row>
    <row r="9" spans="1:13">
      <c r="C9" s="5"/>
    </row>
    <row r="10" spans="1:13" ht="14.25">
      <c r="C10" s="11" t="s">
        <v>10</v>
      </c>
      <c r="D10" s="20">
        <v>0.06</v>
      </c>
    </row>
    <row r="12" spans="1:13">
      <c r="D12" s="1" t="s">
        <v>11</v>
      </c>
    </row>
    <row r="13" spans="1:13">
      <c r="C13" s="5" t="s">
        <v>12</v>
      </c>
      <c r="D13" s="21" t="s">
        <v>13</v>
      </c>
      <c r="E13" s="21" t="s">
        <v>14</v>
      </c>
      <c r="F13" s="21" t="s">
        <v>15</v>
      </c>
      <c r="G13" s="21" t="s">
        <v>16</v>
      </c>
    </row>
    <row r="14" spans="1:13">
      <c r="C14" s="5" t="s">
        <v>17</v>
      </c>
      <c r="D14" s="22">
        <v>100</v>
      </c>
      <c r="E14" s="22">
        <v>100</v>
      </c>
      <c r="F14" s="22">
        <v>100</v>
      </c>
      <c r="G14" s="22"/>
    </row>
    <row r="15" spans="1:13">
      <c r="C15" s="5" t="s">
        <v>18</v>
      </c>
      <c r="D15" s="23"/>
      <c r="E15" s="23"/>
      <c r="F15" s="23">
        <v>0.05</v>
      </c>
      <c r="G15" s="23"/>
    </row>
    <row r="16" spans="1:13">
      <c r="C16" s="5" t="s">
        <v>19</v>
      </c>
      <c r="D16" s="22">
        <v>5</v>
      </c>
      <c r="E16" s="22">
        <v>10</v>
      </c>
      <c r="F16" s="22">
        <v>7</v>
      </c>
      <c r="G16" s="22"/>
      <c r="I16" s="8" t="s">
        <v>20</v>
      </c>
    </row>
    <row r="17" spans="2:11">
      <c r="C17" s="5" t="s">
        <v>21</v>
      </c>
      <c r="D17" s="19">
        <f t="shared" ref="D17:K17" si="0">D20+NPV($D$10,D21:D60)</f>
        <v>421.23637855657137</v>
      </c>
      <c r="E17" s="19">
        <f t="shared" si="0"/>
        <v>2960.2321371058579</v>
      </c>
      <c r="F17" s="19">
        <f t="shared" si="0"/>
        <v>674.07747048038016</v>
      </c>
      <c r="G17" s="19">
        <f t="shared" si="0"/>
        <v>0</v>
      </c>
      <c r="H17" s="19">
        <f t="shared" si="0"/>
        <v>2148.6649546459817</v>
      </c>
      <c r="I17" s="19">
        <f t="shared" si="0"/>
        <v>4471.6973551888514</v>
      </c>
      <c r="J17" s="19">
        <f t="shared" si="0"/>
        <v>-1872.9475087682367</v>
      </c>
      <c r="K17" s="19">
        <f t="shared" si="0"/>
        <v>5846.5278342920647</v>
      </c>
    </row>
    <row r="18" spans="2:11">
      <c r="C18" s="5"/>
      <c r="D18" s="19"/>
      <c r="E18" s="19"/>
      <c r="F18" s="19"/>
      <c r="G18" s="28" t="s">
        <v>22</v>
      </c>
      <c r="H18" s="26">
        <f>IRR(H20:H60,0.1)</f>
        <v>0.16340560068898924</v>
      </c>
      <c r="I18" s="26">
        <f>IRR(I20:I60,0.1)</f>
        <v>9.6345417994197824E-2</v>
      </c>
      <c r="J18" s="26">
        <f>IRR(J20:J60,0.1)</f>
        <v>4.1440062682112755E-2</v>
      </c>
      <c r="K18" s="26">
        <f>IRR(K20:K60,0.1)</f>
        <v>8.663094803652216E-2</v>
      </c>
    </row>
    <row r="19" spans="2:11" ht="14.25">
      <c r="B19" s="9" t="s">
        <v>23</v>
      </c>
      <c r="C19" s="9" t="s">
        <v>24</v>
      </c>
      <c r="D19" s="9" t="s">
        <v>25</v>
      </c>
      <c r="E19" s="9" t="s">
        <v>26</v>
      </c>
      <c r="F19" s="9" t="s">
        <v>27</v>
      </c>
      <c r="G19" s="9" t="s">
        <v>28</v>
      </c>
      <c r="H19" s="10" t="s">
        <v>29</v>
      </c>
      <c r="I19" s="10" t="s">
        <v>30</v>
      </c>
      <c r="J19" s="10" t="s">
        <v>31</v>
      </c>
      <c r="K19" s="10" t="s">
        <v>32</v>
      </c>
    </row>
    <row r="20" spans="2:11">
      <c r="B20" s="15">
        <v>0</v>
      </c>
      <c r="C20" s="13">
        <f>SUM(D20:K20)</f>
        <v>-150000</v>
      </c>
      <c r="D20" s="14">
        <v>0</v>
      </c>
      <c r="E20" s="14">
        <v>0</v>
      </c>
      <c r="F20" s="14">
        <v>0</v>
      </c>
      <c r="G20" s="14">
        <v>0</v>
      </c>
      <c r="H20" s="24"/>
      <c r="I20" s="24">
        <v>-40000</v>
      </c>
      <c r="J20" s="24">
        <v>-40000</v>
      </c>
      <c r="K20" s="24">
        <v>-70000</v>
      </c>
    </row>
    <row r="21" spans="2:11">
      <c r="B21" s="15">
        <v>1</v>
      </c>
      <c r="C21" s="13">
        <f t="shared" ref="C21:C60" si="1">SUM(D21:K21)</f>
        <v>18205</v>
      </c>
      <c r="D21" s="13">
        <f>IF($B21&lt;=D$16,IF(D$13="none",0,IF(D$13="Uniform (A)",D$14,IF(D$13="Gradient (G)",D$14*($B21-1),IF(D$13="Exp Grad",D$14*(1+D$15)^$B21,"n/a")))),0)</f>
        <v>100</v>
      </c>
      <c r="E21" s="13">
        <f t="shared" ref="E21:G36" si="2">IF($B21&lt;=E$16,IF(E$13="none",0,IF(E$13="Uniform (A)",E$14,IF(E$13="Gradient (G)",E$14*($B21-1),IF(E$13="Exp Grad",E$14*(1+E$15)^$B21,"n/a")))),0)</f>
        <v>0</v>
      </c>
      <c r="F21" s="13">
        <f t="shared" si="2"/>
        <v>105</v>
      </c>
      <c r="G21" s="13">
        <f t="shared" si="2"/>
        <v>0</v>
      </c>
      <c r="H21" s="24">
        <v>-10000</v>
      </c>
      <c r="I21" s="24">
        <v>8000</v>
      </c>
      <c r="J21" s="24">
        <v>8000</v>
      </c>
      <c r="K21" s="24">
        <v>12000</v>
      </c>
    </row>
    <row r="22" spans="2:11">
      <c r="B22" s="15">
        <v>2</v>
      </c>
      <c r="C22" s="13">
        <f t="shared" si="1"/>
        <v>36710.25</v>
      </c>
      <c r="D22" s="13">
        <f t="shared" ref="D22:G60" si="3">IF($B22&lt;=D$16,IF(D$13="none",0,IF(D$13="Uniform (A)",D$14,IF(D$13="Gradient (G)",D$14*($B22-1),IF(D$13="Exp Grad",D$14*(1+D$15)^$B22,"n/a")))),0)</f>
        <v>100</v>
      </c>
      <c r="E22" s="13">
        <f t="shared" si="2"/>
        <v>100</v>
      </c>
      <c r="F22" s="13">
        <f t="shared" si="2"/>
        <v>110.25</v>
      </c>
      <c r="G22" s="13">
        <f t="shared" si="2"/>
        <v>0</v>
      </c>
      <c r="H22" s="24">
        <v>3000</v>
      </c>
      <c r="I22" s="24">
        <v>9200</v>
      </c>
      <c r="J22" s="24">
        <v>9200</v>
      </c>
      <c r="K22" s="24">
        <v>15000</v>
      </c>
    </row>
    <row r="23" spans="2:11">
      <c r="B23" s="15">
        <v>3</v>
      </c>
      <c r="C23" s="13">
        <f t="shared" si="1"/>
        <v>42615.762499999997</v>
      </c>
      <c r="D23" s="13">
        <f t="shared" si="3"/>
        <v>100</v>
      </c>
      <c r="E23" s="13">
        <f t="shared" si="2"/>
        <v>200</v>
      </c>
      <c r="F23" s="13">
        <f t="shared" si="2"/>
        <v>115.76250000000002</v>
      </c>
      <c r="G23" s="13">
        <f t="shared" si="2"/>
        <v>0</v>
      </c>
      <c r="H23" s="24">
        <v>4200</v>
      </c>
      <c r="I23" s="24">
        <v>10000</v>
      </c>
      <c r="J23" s="24">
        <v>10000</v>
      </c>
      <c r="K23" s="24">
        <v>18000</v>
      </c>
    </row>
    <row r="24" spans="2:11">
      <c r="B24" s="15">
        <v>4</v>
      </c>
      <c r="C24" s="13">
        <f t="shared" si="1"/>
        <v>52321.550625000003</v>
      </c>
      <c r="D24" s="13">
        <f t="shared" si="3"/>
        <v>100</v>
      </c>
      <c r="E24" s="13">
        <f t="shared" si="2"/>
        <v>300</v>
      </c>
      <c r="F24" s="13">
        <f t="shared" si="2"/>
        <v>121.550625</v>
      </c>
      <c r="G24" s="13">
        <f t="shared" si="2"/>
        <v>0</v>
      </c>
      <c r="H24" s="24">
        <v>6800</v>
      </c>
      <c r="I24" s="24">
        <v>12000</v>
      </c>
      <c r="J24" s="24">
        <v>12000</v>
      </c>
      <c r="K24" s="24">
        <v>21000</v>
      </c>
    </row>
    <row r="25" spans="2:11">
      <c r="B25" s="15">
        <v>5</v>
      </c>
      <c r="C25" s="13">
        <f t="shared" si="1"/>
        <v>55627.628156250001</v>
      </c>
      <c r="D25" s="13">
        <f t="shared" si="3"/>
        <v>100</v>
      </c>
      <c r="E25" s="13">
        <f t="shared" si="2"/>
        <v>400</v>
      </c>
      <c r="F25" s="13">
        <f t="shared" si="2"/>
        <v>127.62815625000002</v>
      </c>
      <c r="G25" s="13">
        <f t="shared" si="2"/>
        <v>0</v>
      </c>
      <c r="H25" s="24"/>
      <c r="I25" s="24">
        <v>14500</v>
      </c>
      <c r="J25" s="24">
        <v>14500</v>
      </c>
      <c r="K25" s="24">
        <v>26000</v>
      </c>
    </row>
    <row r="26" spans="2:11">
      <c r="B26" s="15">
        <v>6</v>
      </c>
      <c r="C26" s="13">
        <f t="shared" si="1"/>
        <v>-8365.9904359374996</v>
      </c>
      <c r="D26" s="13">
        <f t="shared" si="3"/>
        <v>0</v>
      </c>
      <c r="E26" s="13">
        <f t="shared" si="2"/>
        <v>500</v>
      </c>
      <c r="F26" s="13">
        <f t="shared" si="2"/>
        <v>134.0095640625</v>
      </c>
      <c r="G26" s="13">
        <f t="shared" si="2"/>
        <v>0</v>
      </c>
      <c r="H26" s="24"/>
      <c r="I26" s="24"/>
      <c r="J26" s="24">
        <v>-9000</v>
      </c>
      <c r="K26" s="24"/>
    </row>
    <row r="27" spans="2:11">
      <c r="B27" s="15">
        <v>7</v>
      </c>
      <c r="C27" s="13">
        <f t="shared" si="1"/>
        <v>740.71004226562502</v>
      </c>
      <c r="D27" s="13">
        <f t="shared" si="3"/>
        <v>0</v>
      </c>
      <c r="E27" s="13">
        <f t="shared" si="2"/>
        <v>600</v>
      </c>
      <c r="F27" s="13">
        <f t="shared" si="2"/>
        <v>140.71004226562502</v>
      </c>
      <c r="G27" s="13">
        <f t="shared" si="2"/>
        <v>0</v>
      </c>
      <c r="H27" s="24"/>
      <c r="I27" s="24"/>
      <c r="J27" s="24"/>
      <c r="K27" s="24"/>
    </row>
    <row r="28" spans="2:11">
      <c r="B28" s="15">
        <v>8</v>
      </c>
      <c r="C28" s="13">
        <f t="shared" si="1"/>
        <v>700</v>
      </c>
      <c r="D28" s="13">
        <f t="shared" si="3"/>
        <v>0</v>
      </c>
      <c r="E28" s="13">
        <f t="shared" si="2"/>
        <v>700</v>
      </c>
      <c r="F28" s="13">
        <f t="shared" si="2"/>
        <v>0</v>
      </c>
      <c r="G28" s="13">
        <f t="shared" si="2"/>
        <v>0</v>
      </c>
      <c r="H28" s="24"/>
      <c r="I28" s="24"/>
      <c r="J28" s="24"/>
      <c r="K28" s="24"/>
    </row>
    <row r="29" spans="2:11">
      <c r="B29" s="15">
        <v>9</v>
      </c>
      <c r="C29" s="13">
        <f t="shared" si="1"/>
        <v>800</v>
      </c>
      <c r="D29" s="13">
        <f t="shared" si="3"/>
        <v>0</v>
      </c>
      <c r="E29" s="13">
        <f t="shared" si="2"/>
        <v>800</v>
      </c>
      <c r="F29" s="13">
        <f t="shared" si="2"/>
        <v>0</v>
      </c>
      <c r="G29" s="13">
        <f t="shared" si="2"/>
        <v>0</v>
      </c>
      <c r="H29" s="24"/>
      <c r="I29" s="24"/>
      <c r="J29" s="24"/>
      <c r="K29" s="24"/>
    </row>
    <row r="30" spans="2:11">
      <c r="B30" s="15">
        <v>10</v>
      </c>
      <c r="C30" s="13">
        <f t="shared" si="1"/>
        <v>900</v>
      </c>
      <c r="D30" s="13">
        <f t="shared" si="3"/>
        <v>0</v>
      </c>
      <c r="E30" s="13">
        <f t="shared" si="2"/>
        <v>900</v>
      </c>
      <c r="F30" s="13">
        <f t="shared" si="2"/>
        <v>0</v>
      </c>
      <c r="G30" s="13">
        <f t="shared" si="2"/>
        <v>0</v>
      </c>
      <c r="H30" s="24"/>
      <c r="I30" s="24"/>
      <c r="J30" s="24"/>
      <c r="K30" s="24"/>
    </row>
    <row r="31" spans="2:11">
      <c r="B31" s="15">
        <v>11</v>
      </c>
      <c r="C31" s="13">
        <f t="shared" si="1"/>
        <v>0</v>
      </c>
      <c r="D31" s="13">
        <f t="shared" si="3"/>
        <v>0</v>
      </c>
      <c r="E31" s="13">
        <f t="shared" si="2"/>
        <v>0</v>
      </c>
      <c r="F31" s="13">
        <f t="shared" si="2"/>
        <v>0</v>
      </c>
      <c r="G31" s="13">
        <f t="shared" si="2"/>
        <v>0</v>
      </c>
      <c r="H31" s="24"/>
      <c r="I31" s="24"/>
      <c r="J31" s="24"/>
      <c r="K31" s="24"/>
    </row>
    <row r="32" spans="2:11">
      <c r="B32" s="15">
        <v>12</v>
      </c>
      <c r="C32" s="13">
        <f t="shared" si="1"/>
        <v>0</v>
      </c>
      <c r="D32" s="13">
        <f t="shared" si="3"/>
        <v>0</v>
      </c>
      <c r="E32" s="13">
        <f t="shared" si="2"/>
        <v>0</v>
      </c>
      <c r="F32" s="13">
        <f t="shared" si="2"/>
        <v>0</v>
      </c>
      <c r="G32" s="13">
        <f t="shared" si="2"/>
        <v>0</v>
      </c>
      <c r="H32" s="24"/>
      <c r="I32" s="24"/>
      <c r="J32" s="24"/>
      <c r="K32" s="24"/>
    </row>
    <row r="33" spans="2:11">
      <c r="B33" s="15">
        <v>13</v>
      </c>
      <c r="C33" s="13">
        <f t="shared" si="1"/>
        <v>0</v>
      </c>
      <c r="D33" s="13">
        <f t="shared" si="3"/>
        <v>0</v>
      </c>
      <c r="E33" s="13">
        <f t="shared" si="2"/>
        <v>0</v>
      </c>
      <c r="F33" s="13">
        <f t="shared" si="2"/>
        <v>0</v>
      </c>
      <c r="G33" s="13">
        <f t="shared" si="2"/>
        <v>0</v>
      </c>
      <c r="H33" s="24"/>
      <c r="I33" s="24"/>
      <c r="J33" s="24"/>
      <c r="K33" s="24"/>
    </row>
    <row r="34" spans="2:11">
      <c r="B34" s="15">
        <v>14</v>
      </c>
      <c r="C34" s="13">
        <f t="shared" si="1"/>
        <v>0</v>
      </c>
      <c r="D34" s="13">
        <f t="shared" si="3"/>
        <v>0</v>
      </c>
      <c r="E34" s="13">
        <f t="shared" si="2"/>
        <v>0</v>
      </c>
      <c r="F34" s="13">
        <f t="shared" si="2"/>
        <v>0</v>
      </c>
      <c r="G34" s="13">
        <f t="shared" si="2"/>
        <v>0</v>
      </c>
      <c r="H34" s="24"/>
      <c r="I34" s="24"/>
      <c r="J34" s="24"/>
      <c r="K34" s="24"/>
    </row>
    <row r="35" spans="2:11">
      <c r="B35" s="15">
        <v>15</v>
      </c>
      <c r="C35" s="13">
        <f t="shared" si="1"/>
        <v>0</v>
      </c>
      <c r="D35" s="13">
        <f t="shared" si="3"/>
        <v>0</v>
      </c>
      <c r="E35" s="13">
        <f t="shared" si="2"/>
        <v>0</v>
      </c>
      <c r="F35" s="13">
        <f t="shared" si="2"/>
        <v>0</v>
      </c>
      <c r="G35" s="13">
        <f t="shared" si="2"/>
        <v>0</v>
      </c>
      <c r="H35" s="24"/>
      <c r="I35" s="24"/>
      <c r="J35" s="24"/>
      <c r="K35" s="24"/>
    </row>
    <row r="36" spans="2:11">
      <c r="B36" s="15">
        <v>16</v>
      </c>
      <c r="C36" s="13">
        <f t="shared" si="1"/>
        <v>0</v>
      </c>
      <c r="D36" s="13">
        <f t="shared" si="3"/>
        <v>0</v>
      </c>
      <c r="E36" s="13">
        <f t="shared" si="2"/>
        <v>0</v>
      </c>
      <c r="F36" s="13">
        <f t="shared" si="2"/>
        <v>0</v>
      </c>
      <c r="G36" s="13">
        <f t="shared" si="2"/>
        <v>0</v>
      </c>
      <c r="H36" s="24"/>
      <c r="I36" s="24"/>
      <c r="J36" s="24"/>
      <c r="K36" s="24"/>
    </row>
    <row r="37" spans="2:11">
      <c r="B37" s="15">
        <v>17</v>
      </c>
      <c r="C37" s="13">
        <f t="shared" si="1"/>
        <v>0</v>
      </c>
      <c r="D37" s="13">
        <f t="shared" si="3"/>
        <v>0</v>
      </c>
      <c r="E37" s="13">
        <f t="shared" si="3"/>
        <v>0</v>
      </c>
      <c r="F37" s="13">
        <f t="shared" si="3"/>
        <v>0</v>
      </c>
      <c r="G37" s="13">
        <f t="shared" si="3"/>
        <v>0</v>
      </c>
      <c r="H37" s="24"/>
      <c r="I37" s="24"/>
      <c r="J37" s="24"/>
      <c r="K37" s="24"/>
    </row>
    <row r="38" spans="2:11">
      <c r="B38" s="15">
        <v>18</v>
      </c>
      <c r="C38" s="13">
        <f t="shared" si="1"/>
        <v>0</v>
      </c>
      <c r="D38" s="13">
        <f t="shared" si="3"/>
        <v>0</v>
      </c>
      <c r="E38" s="13">
        <f t="shared" si="3"/>
        <v>0</v>
      </c>
      <c r="F38" s="13">
        <f t="shared" si="3"/>
        <v>0</v>
      </c>
      <c r="G38" s="13">
        <f t="shared" si="3"/>
        <v>0</v>
      </c>
      <c r="H38" s="24"/>
      <c r="I38" s="24"/>
      <c r="J38" s="24"/>
      <c r="K38" s="24"/>
    </row>
    <row r="39" spans="2:11">
      <c r="B39" s="15">
        <v>19</v>
      </c>
      <c r="C39" s="13">
        <f t="shared" si="1"/>
        <v>0</v>
      </c>
      <c r="D39" s="13">
        <f t="shared" si="3"/>
        <v>0</v>
      </c>
      <c r="E39" s="13">
        <f t="shared" si="3"/>
        <v>0</v>
      </c>
      <c r="F39" s="13">
        <f t="shared" si="3"/>
        <v>0</v>
      </c>
      <c r="G39" s="13">
        <f t="shared" si="3"/>
        <v>0</v>
      </c>
      <c r="H39" s="24"/>
      <c r="I39" s="24"/>
      <c r="J39" s="24"/>
      <c r="K39" s="24"/>
    </row>
    <row r="40" spans="2:11">
      <c r="B40" s="15">
        <v>20</v>
      </c>
      <c r="C40" s="13">
        <f t="shared" si="1"/>
        <v>0</v>
      </c>
      <c r="D40" s="13">
        <f t="shared" si="3"/>
        <v>0</v>
      </c>
      <c r="E40" s="13">
        <f t="shared" si="3"/>
        <v>0</v>
      </c>
      <c r="F40" s="13">
        <f t="shared" si="3"/>
        <v>0</v>
      </c>
      <c r="G40" s="13">
        <f t="shared" si="3"/>
        <v>0</v>
      </c>
      <c r="H40" s="24"/>
      <c r="I40" s="24"/>
      <c r="J40" s="24"/>
      <c r="K40" s="24"/>
    </row>
    <row r="41" spans="2:11">
      <c r="B41" s="15">
        <v>21</v>
      </c>
      <c r="C41" s="13">
        <f t="shared" si="1"/>
        <v>0</v>
      </c>
      <c r="D41" s="13">
        <f t="shared" si="3"/>
        <v>0</v>
      </c>
      <c r="E41" s="13">
        <f t="shared" si="3"/>
        <v>0</v>
      </c>
      <c r="F41" s="13">
        <f t="shared" si="3"/>
        <v>0</v>
      </c>
      <c r="G41" s="13">
        <f t="shared" si="3"/>
        <v>0</v>
      </c>
      <c r="H41" s="24"/>
      <c r="I41" s="24"/>
      <c r="J41" s="24"/>
      <c r="K41" s="24"/>
    </row>
    <row r="42" spans="2:11">
      <c r="B42" s="15">
        <v>22</v>
      </c>
      <c r="C42" s="13">
        <f t="shared" si="1"/>
        <v>0</v>
      </c>
      <c r="D42" s="13">
        <f t="shared" si="3"/>
        <v>0</v>
      </c>
      <c r="E42" s="13">
        <f t="shared" si="3"/>
        <v>0</v>
      </c>
      <c r="F42" s="13">
        <f t="shared" si="3"/>
        <v>0</v>
      </c>
      <c r="G42" s="13">
        <f t="shared" si="3"/>
        <v>0</v>
      </c>
      <c r="H42" s="24"/>
      <c r="I42" s="24"/>
      <c r="J42" s="24"/>
      <c r="K42" s="24"/>
    </row>
    <row r="43" spans="2:11">
      <c r="B43" s="15">
        <v>23</v>
      </c>
      <c r="C43" s="13">
        <f t="shared" si="1"/>
        <v>0</v>
      </c>
      <c r="D43" s="13">
        <f t="shared" si="3"/>
        <v>0</v>
      </c>
      <c r="E43" s="13">
        <f t="shared" si="3"/>
        <v>0</v>
      </c>
      <c r="F43" s="13">
        <f t="shared" si="3"/>
        <v>0</v>
      </c>
      <c r="G43" s="13">
        <f t="shared" si="3"/>
        <v>0</v>
      </c>
      <c r="H43" s="24"/>
      <c r="I43" s="24"/>
      <c r="J43" s="24"/>
      <c r="K43" s="24"/>
    </row>
    <row r="44" spans="2:11">
      <c r="B44" s="15">
        <v>24</v>
      </c>
      <c r="C44" s="13">
        <f t="shared" si="1"/>
        <v>0</v>
      </c>
      <c r="D44" s="13">
        <f t="shared" si="3"/>
        <v>0</v>
      </c>
      <c r="E44" s="13">
        <f t="shared" si="3"/>
        <v>0</v>
      </c>
      <c r="F44" s="13">
        <f t="shared" si="3"/>
        <v>0</v>
      </c>
      <c r="G44" s="13">
        <f t="shared" si="3"/>
        <v>0</v>
      </c>
      <c r="H44" s="24"/>
      <c r="I44" s="24"/>
      <c r="J44" s="24"/>
      <c r="K44" s="24"/>
    </row>
    <row r="45" spans="2:11">
      <c r="B45" s="15">
        <v>25</v>
      </c>
      <c r="C45" s="13">
        <f t="shared" si="1"/>
        <v>0</v>
      </c>
      <c r="D45" s="13">
        <f t="shared" si="3"/>
        <v>0</v>
      </c>
      <c r="E45" s="13">
        <f t="shared" si="3"/>
        <v>0</v>
      </c>
      <c r="F45" s="13">
        <f t="shared" si="3"/>
        <v>0</v>
      </c>
      <c r="G45" s="13">
        <f t="shared" si="3"/>
        <v>0</v>
      </c>
      <c r="H45" s="24"/>
      <c r="I45" s="24"/>
      <c r="J45" s="24"/>
      <c r="K45" s="24"/>
    </row>
    <row r="46" spans="2:11">
      <c r="B46" s="15">
        <v>26</v>
      </c>
      <c r="C46" s="13">
        <f t="shared" si="1"/>
        <v>0</v>
      </c>
      <c r="D46" s="13">
        <f t="shared" si="3"/>
        <v>0</v>
      </c>
      <c r="E46" s="13">
        <f t="shared" si="3"/>
        <v>0</v>
      </c>
      <c r="F46" s="13">
        <f t="shared" si="3"/>
        <v>0</v>
      </c>
      <c r="G46" s="13">
        <f t="shared" si="3"/>
        <v>0</v>
      </c>
      <c r="H46" s="24"/>
      <c r="I46" s="24"/>
      <c r="J46" s="24"/>
      <c r="K46" s="24"/>
    </row>
    <row r="47" spans="2:11">
      <c r="B47" s="15">
        <v>27</v>
      </c>
      <c r="C47" s="13">
        <f t="shared" si="1"/>
        <v>0</v>
      </c>
      <c r="D47" s="13">
        <f t="shared" si="3"/>
        <v>0</v>
      </c>
      <c r="E47" s="13">
        <f t="shared" si="3"/>
        <v>0</v>
      </c>
      <c r="F47" s="13">
        <f t="shared" si="3"/>
        <v>0</v>
      </c>
      <c r="G47" s="13">
        <f t="shared" si="3"/>
        <v>0</v>
      </c>
      <c r="H47" s="24"/>
      <c r="I47" s="24"/>
      <c r="J47" s="24"/>
      <c r="K47" s="24"/>
    </row>
    <row r="48" spans="2:11">
      <c r="B48" s="15">
        <v>28</v>
      </c>
      <c r="C48" s="13">
        <f t="shared" si="1"/>
        <v>0</v>
      </c>
      <c r="D48" s="13">
        <f t="shared" si="3"/>
        <v>0</v>
      </c>
      <c r="E48" s="13">
        <f t="shared" si="3"/>
        <v>0</v>
      </c>
      <c r="F48" s="13">
        <f t="shared" si="3"/>
        <v>0</v>
      </c>
      <c r="G48" s="13">
        <f t="shared" si="3"/>
        <v>0</v>
      </c>
      <c r="H48" s="24"/>
      <c r="I48" s="24"/>
      <c r="J48" s="24"/>
      <c r="K48" s="24"/>
    </row>
    <row r="49" spans="2:11">
      <c r="B49" s="15">
        <v>29</v>
      </c>
      <c r="C49" s="13">
        <f t="shared" si="1"/>
        <v>0</v>
      </c>
      <c r="D49" s="13">
        <f t="shared" si="3"/>
        <v>0</v>
      </c>
      <c r="E49" s="13">
        <f t="shared" si="3"/>
        <v>0</v>
      </c>
      <c r="F49" s="13">
        <f t="shared" si="3"/>
        <v>0</v>
      </c>
      <c r="G49" s="13">
        <f t="shared" si="3"/>
        <v>0</v>
      </c>
      <c r="H49" s="24"/>
      <c r="I49" s="24"/>
      <c r="J49" s="24"/>
      <c r="K49" s="24"/>
    </row>
    <row r="50" spans="2:11">
      <c r="B50" s="15">
        <v>30</v>
      </c>
      <c r="C50" s="13">
        <f t="shared" si="1"/>
        <v>0</v>
      </c>
      <c r="D50" s="13">
        <f t="shared" si="3"/>
        <v>0</v>
      </c>
      <c r="E50" s="13">
        <f t="shared" si="3"/>
        <v>0</v>
      </c>
      <c r="F50" s="13">
        <f t="shared" si="3"/>
        <v>0</v>
      </c>
      <c r="G50" s="13">
        <f t="shared" si="3"/>
        <v>0</v>
      </c>
      <c r="H50" s="24"/>
      <c r="I50" s="24"/>
      <c r="J50" s="24"/>
      <c r="K50" s="24"/>
    </row>
    <row r="51" spans="2:11">
      <c r="B51" s="15">
        <v>31</v>
      </c>
      <c r="C51" s="13">
        <f t="shared" si="1"/>
        <v>0</v>
      </c>
      <c r="D51" s="13">
        <f t="shared" si="3"/>
        <v>0</v>
      </c>
      <c r="E51" s="13">
        <f t="shared" si="3"/>
        <v>0</v>
      </c>
      <c r="F51" s="13">
        <f t="shared" si="3"/>
        <v>0</v>
      </c>
      <c r="G51" s="13">
        <f t="shared" si="3"/>
        <v>0</v>
      </c>
      <c r="H51" s="24"/>
      <c r="I51" s="24"/>
      <c r="J51" s="24"/>
      <c r="K51" s="24"/>
    </row>
    <row r="52" spans="2:11">
      <c r="B52" s="15">
        <v>32</v>
      </c>
      <c r="C52" s="13">
        <f t="shared" si="1"/>
        <v>0</v>
      </c>
      <c r="D52" s="13">
        <f t="shared" si="3"/>
        <v>0</v>
      </c>
      <c r="E52" s="13">
        <f t="shared" si="3"/>
        <v>0</v>
      </c>
      <c r="F52" s="13">
        <f t="shared" si="3"/>
        <v>0</v>
      </c>
      <c r="G52" s="13">
        <f t="shared" si="3"/>
        <v>0</v>
      </c>
      <c r="H52" s="24"/>
      <c r="I52" s="24"/>
      <c r="J52" s="24"/>
      <c r="K52" s="24"/>
    </row>
    <row r="53" spans="2:11">
      <c r="B53" s="15">
        <v>33</v>
      </c>
      <c r="C53" s="13">
        <f t="shared" si="1"/>
        <v>0</v>
      </c>
      <c r="D53" s="13">
        <f t="shared" si="3"/>
        <v>0</v>
      </c>
      <c r="E53" s="13">
        <f t="shared" si="3"/>
        <v>0</v>
      </c>
      <c r="F53" s="13">
        <f t="shared" si="3"/>
        <v>0</v>
      </c>
      <c r="G53" s="13">
        <f t="shared" si="3"/>
        <v>0</v>
      </c>
      <c r="H53" s="24"/>
      <c r="I53" s="24"/>
      <c r="J53" s="24"/>
      <c r="K53" s="24"/>
    </row>
    <row r="54" spans="2:11">
      <c r="B54" s="15">
        <v>34</v>
      </c>
      <c r="C54" s="13">
        <f t="shared" si="1"/>
        <v>0</v>
      </c>
      <c r="D54" s="13">
        <f t="shared" si="3"/>
        <v>0</v>
      </c>
      <c r="E54" s="13">
        <f t="shared" si="3"/>
        <v>0</v>
      </c>
      <c r="F54" s="13">
        <f t="shared" si="3"/>
        <v>0</v>
      </c>
      <c r="G54" s="13">
        <f t="shared" si="3"/>
        <v>0</v>
      </c>
      <c r="H54" s="24"/>
      <c r="I54" s="24"/>
      <c r="J54" s="24"/>
      <c r="K54" s="24"/>
    </row>
    <row r="55" spans="2:11">
      <c r="B55" s="15">
        <v>35</v>
      </c>
      <c r="C55" s="13">
        <f t="shared" si="1"/>
        <v>0</v>
      </c>
      <c r="D55" s="13">
        <f t="shared" si="3"/>
        <v>0</v>
      </c>
      <c r="E55" s="13">
        <f t="shared" si="3"/>
        <v>0</v>
      </c>
      <c r="F55" s="13">
        <f t="shared" si="3"/>
        <v>0</v>
      </c>
      <c r="G55" s="13">
        <f t="shared" si="3"/>
        <v>0</v>
      </c>
      <c r="H55" s="24"/>
      <c r="I55" s="24"/>
      <c r="J55" s="24"/>
      <c r="K55" s="24"/>
    </row>
    <row r="56" spans="2:11">
      <c r="B56" s="15">
        <v>36</v>
      </c>
      <c r="C56" s="13">
        <f t="shared" si="1"/>
        <v>0</v>
      </c>
      <c r="D56" s="13">
        <f t="shared" si="3"/>
        <v>0</v>
      </c>
      <c r="E56" s="13">
        <f t="shared" si="3"/>
        <v>0</v>
      </c>
      <c r="F56" s="13">
        <f t="shared" si="3"/>
        <v>0</v>
      </c>
      <c r="G56" s="13">
        <f t="shared" si="3"/>
        <v>0</v>
      </c>
      <c r="H56" s="24"/>
      <c r="I56" s="24"/>
      <c r="J56" s="24"/>
      <c r="K56" s="24"/>
    </row>
    <row r="57" spans="2:11">
      <c r="B57" s="15">
        <v>37</v>
      </c>
      <c r="C57" s="13">
        <f t="shared" si="1"/>
        <v>0</v>
      </c>
      <c r="D57" s="13">
        <f t="shared" si="3"/>
        <v>0</v>
      </c>
      <c r="E57" s="13">
        <f t="shared" si="3"/>
        <v>0</v>
      </c>
      <c r="F57" s="13">
        <f t="shared" si="3"/>
        <v>0</v>
      </c>
      <c r="G57" s="13">
        <f t="shared" si="3"/>
        <v>0</v>
      </c>
      <c r="H57" s="24"/>
      <c r="I57" s="24"/>
      <c r="J57" s="24"/>
      <c r="K57" s="24"/>
    </row>
    <row r="58" spans="2:11">
      <c r="B58" s="15">
        <v>38</v>
      </c>
      <c r="C58" s="13">
        <f t="shared" si="1"/>
        <v>0</v>
      </c>
      <c r="D58" s="13">
        <f t="shared" si="3"/>
        <v>0</v>
      </c>
      <c r="E58" s="13">
        <f t="shared" si="3"/>
        <v>0</v>
      </c>
      <c r="F58" s="13">
        <f t="shared" si="3"/>
        <v>0</v>
      </c>
      <c r="G58" s="13">
        <f t="shared" si="3"/>
        <v>0</v>
      </c>
      <c r="H58" s="24"/>
      <c r="I58" s="24"/>
      <c r="J58" s="24"/>
      <c r="K58" s="24"/>
    </row>
    <row r="59" spans="2:11">
      <c r="B59" s="15">
        <v>39</v>
      </c>
      <c r="C59" s="13">
        <f t="shared" si="1"/>
        <v>0</v>
      </c>
      <c r="D59" s="13">
        <f t="shared" si="3"/>
        <v>0</v>
      </c>
      <c r="E59" s="13">
        <f t="shared" si="3"/>
        <v>0</v>
      </c>
      <c r="F59" s="13">
        <f t="shared" si="3"/>
        <v>0</v>
      </c>
      <c r="G59" s="13">
        <f t="shared" si="3"/>
        <v>0</v>
      </c>
      <c r="H59" s="24"/>
      <c r="I59" s="24"/>
      <c r="J59" s="24"/>
      <c r="K59" s="24"/>
    </row>
    <row r="60" spans="2:11">
      <c r="B60" s="15">
        <v>40</v>
      </c>
      <c r="C60" s="13">
        <f t="shared" si="1"/>
        <v>0</v>
      </c>
      <c r="D60" s="13">
        <f t="shared" si="3"/>
        <v>0</v>
      </c>
      <c r="E60" s="13">
        <f t="shared" si="3"/>
        <v>0</v>
      </c>
      <c r="F60" s="13">
        <f t="shared" si="3"/>
        <v>0</v>
      </c>
      <c r="G60" s="13">
        <f t="shared" si="3"/>
        <v>0</v>
      </c>
      <c r="H60" s="24"/>
      <c r="I60" s="24"/>
      <c r="J60" s="24"/>
      <c r="K60" s="24"/>
    </row>
  </sheetData>
  <sheetProtection formatCells="0" formatColumns="0" formatRows="0" insertColumns="0" insertRows="0" insertHyperlinks="0" deleteColumns="0" deleteRows="0" sort="0"/>
  <phoneticPr fontId="3" type="noConversion"/>
  <dataValidations count="1">
    <dataValidation type="list" allowBlank="1" showInputMessage="1" showErrorMessage="1" sqref="D13:G13" xr:uid="{2AB8F34C-9B79-4AC6-A30D-EC4F5BB69090}">
      <formula1>"none,Uniform (A),Gradient (G),Exp Grad"</formula1>
    </dataValidation>
  </dataValidations>
  <hyperlinks>
    <hyperlink ref="M3" r:id="rId1" xr:uid="{1DC9CB0A-2D6E-4D6C-BFFA-7441FCE067E0}"/>
  </hyperlinks>
  <printOptions horizontalCentered="1"/>
  <pageMargins left="0.25" right="0.25" top="0.25" bottom="0.5" header="0.5" footer="0.25"/>
  <pageSetup scale="91" fitToHeight="0" orientation="portrait" r:id="rId2"/>
  <headerFooter alignWithMargins="0">
    <oddFooter>&amp;L&amp;8Financial Calculators by Vertex42.com&amp;R&amp;8© 2009 Vertex42 LLC</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30DCE-687C-4988-BD99-82BBFF590357}">
  <sheetPr codeName="Sheet3">
    <pageSetUpPr fitToPage="1"/>
  </sheetPr>
  <dimension ref="A1:K43"/>
  <sheetViews>
    <sheetView showGridLines="0" zoomScaleNormal="100" workbookViewId="0"/>
  </sheetViews>
  <sheetFormatPr defaultRowHeight="12.75"/>
  <cols>
    <col min="1" max="1" width="6.7109375" style="1" customWidth="1"/>
    <col min="2" max="2" width="9.7109375" style="1" customWidth="1"/>
    <col min="3" max="3" width="14.7109375" style="1" customWidth="1"/>
    <col min="4" max="4" width="6.7109375" style="1" customWidth="1"/>
    <col min="5" max="5" width="9.7109375" style="1" customWidth="1"/>
    <col min="6" max="6" width="14.7109375" style="1" customWidth="1"/>
    <col min="7" max="7" width="6.7109375" style="1" customWidth="1"/>
    <col min="8" max="8" width="9.7109375" style="1" customWidth="1"/>
    <col min="9" max="9" width="14.7109375" style="1" customWidth="1"/>
    <col min="10" max="10" width="2.7109375" style="1" customWidth="1"/>
    <col min="11" max="11" width="20.85546875" style="1" customWidth="1"/>
    <col min="12" max="16384" width="9.140625" style="1"/>
  </cols>
  <sheetData>
    <row r="1" spans="1:11" ht="26.25">
      <c r="A1" s="4" t="s">
        <v>33</v>
      </c>
      <c r="B1" s="4"/>
      <c r="C1" s="4"/>
      <c r="D1" s="4"/>
      <c r="E1" s="4"/>
      <c r="F1" s="4"/>
      <c r="G1" s="4"/>
      <c r="H1" s="4"/>
      <c r="I1" s="4"/>
    </row>
    <row r="2" spans="1:11">
      <c r="A2" s="7" t="s">
        <v>34</v>
      </c>
      <c r="B2" s="2"/>
      <c r="C2" s="2"/>
      <c r="D2" s="2"/>
      <c r="E2" s="2"/>
      <c r="F2" s="2"/>
      <c r="G2" s="2"/>
      <c r="H2" s="2"/>
      <c r="I2" s="2"/>
      <c r="K2" s="1" t="s">
        <v>4</v>
      </c>
    </row>
    <row r="3" spans="1:11">
      <c r="A3" s="7" t="s">
        <v>35</v>
      </c>
      <c r="K3" s="3" t="s">
        <v>0</v>
      </c>
    </row>
    <row r="4" spans="1:11">
      <c r="A4" s="7" t="s">
        <v>36</v>
      </c>
    </row>
    <row r="5" spans="1:11">
      <c r="A5" s="7" t="s">
        <v>37</v>
      </c>
      <c r="C5" s="5"/>
    </row>
    <row r="6" spans="1:11">
      <c r="A6" s="7" t="s">
        <v>38</v>
      </c>
      <c r="C6" s="5"/>
    </row>
    <row r="7" spans="1:11">
      <c r="A7" s="7" t="s">
        <v>39</v>
      </c>
      <c r="C7" s="5"/>
    </row>
    <row r="8" spans="1:11">
      <c r="A8" s="7"/>
      <c r="C8" s="5"/>
    </row>
    <row r="9" spans="1:11" ht="14.25">
      <c r="B9" s="11" t="s">
        <v>40</v>
      </c>
      <c r="C9" s="20">
        <v>0.08</v>
      </c>
    </row>
    <row r="10" spans="1:11" ht="14.25">
      <c r="C10" s="5"/>
      <c r="G10" s="5"/>
      <c r="H10" s="11" t="s">
        <v>41</v>
      </c>
      <c r="I10" s="22">
        <v>365</v>
      </c>
    </row>
    <row r="11" spans="1:11" ht="15">
      <c r="B11" s="6" t="s">
        <v>8</v>
      </c>
      <c r="C11" s="12">
        <f ca="1">XNPV($C$9,OFFSET(C14,1,0,MATCH(9.99E+307,C:C)-ROW(C14),1),OFFSET(B14,1,0,MATCH(9.99E+307,B:B)-ROW(B14),1))</f>
        <v>2180.5132770139053</v>
      </c>
      <c r="E11" s="6" t="s">
        <v>8</v>
      </c>
      <c r="F11" s="12">
        <f>XNPV($C$9,F15:F19,E15:E19)</f>
        <v>2180.5132770139053</v>
      </c>
      <c r="H11" s="6" t="s">
        <v>8</v>
      </c>
      <c r="I11" s="12">
        <f t="array" ref="I11">SUM(I15:I19/((1+$C$9)^((H15:H19-INDEX(H15:H19,1))/I10)))</f>
        <v>2180.5132770139053</v>
      </c>
    </row>
    <row r="12" spans="1:11" ht="15">
      <c r="B12" s="6" t="s">
        <v>9</v>
      </c>
      <c r="C12" s="17">
        <f ca="1">XIRR(OFFSET(C14,1,0,MATCH(9.99E+307,C:C)-ROW(C14),1),OFFSET(B14,1,0,MATCH(9.99E+307,B:B)-ROW(B14),1),0.1)</f>
        <v>0.3733625352382659</v>
      </c>
      <c r="E12" s="6" t="s">
        <v>9</v>
      </c>
      <c r="F12" s="17">
        <f>XIRR(F15:F19,E15:E19,0.1)</f>
        <v>0.3733625352382659</v>
      </c>
    </row>
    <row r="13" spans="1:11">
      <c r="B13" s="7" t="s">
        <v>42</v>
      </c>
      <c r="E13" s="7" t="s">
        <v>43</v>
      </c>
      <c r="F13" s="5"/>
      <c r="H13" s="7" t="s">
        <v>44</v>
      </c>
      <c r="I13" s="7"/>
    </row>
    <row r="14" spans="1:11" ht="14.25">
      <c r="B14" s="9" t="s">
        <v>45</v>
      </c>
      <c r="C14" s="9" t="s">
        <v>46</v>
      </c>
      <c r="E14" s="9" t="s">
        <v>45</v>
      </c>
      <c r="F14" s="9" t="s">
        <v>46</v>
      </c>
      <c r="H14" s="9" t="s">
        <v>45</v>
      </c>
      <c r="I14" s="9" t="s">
        <v>46</v>
      </c>
    </row>
    <row r="15" spans="1:11">
      <c r="B15" s="25">
        <v>39448</v>
      </c>
      <c r="C15" s="24">
        <v>-10000</v>
      </c>
      <c r="E15" s="25">
        <v>39448</v>
      </c>
      <c r="F15" s="24">
        <v>-10000</v>
      </c>
      <c r="H15" s="25">
        <v>39448</v>
      </c>
      <c r="I15" s="24">
        <v>-10000</v>
      </c>
    </row>
    <row r="16" spans="1:11">
      <c r="B16" s="25">
        <v>39508</v>
      </c>
      <c r="C16" s="24">
        <v>2750</v>
      </c>
      <c r="E16" s="25">
        <v>39508</v>
      </c>
      <c r="F16" s="24">
        <v>2750</v>
      </c>
      <c r="H16" s="25">
        <v>39508</v>
      </c>
      <c r="I16" s="24">
        <v>2750</v>
      </c>
    </row>
    <row r="17" spans="2:9">
      <c r="B17" s="25">
        <v>39751</v>
      </c>
      <c r="C17" s="24">
        <v>4250</v>
      </c>
      <c r="E17" s="25">
        <v>39751</v>
      </c>
      <c r="F17" s="24">
        <v>4250</v>
      </c>
      <c r="H17" s="25">
        <v>39751</v>
      </c>
      <c r="I17" s="24">
        <v>4250</v>
      </c>
    </row>
    <row r="18" spans="2:9">
      <c r="B18" s="25">
        <v>39859</v>
      </c>
      <c r="C18" s="24">
        <v>3250</v>
      </c>
      <c r="E18" s="25">
        <v>39859</v>
      </c>
      <c r="F18" s="24">
        <v>3250</v>
      </c>
      <c r="H18" s="25">
        <v>39859</v>
      </c>
      <c r="I18" s="24">
        <v>3250</v>
      </c>
    </row>
    <row r="19" spans="2:9">
      <c r="B19" s="25">
        <v>39904</v>
      </c>
      <c r="C19" s="24">
        <v>2750</v>
      </c>
      <c r="E19" s="25">
        <v>39904</v>
      </c>
      <c r="F19" s="24">
        <v>2750</v>
      </c>
      <c r="H19" s="25">
        <v>39904</v>
      </c>
      <c r="I19" s="24">
        <v>2750</v>
      </c>
    </row>
    <row r="20" spans="2:9">
      <c r="B20" s="25"/>
      <c r="C20" s="24"/>
    </row>
    <row r="21" spans="2:9">
      <c r="B21" s="25"/>
      <c r="C21" s="24"/>
      <c r="I21" s="16"/>
    </row>
    <row r="22" spans="2:9">
      <c r="B22" s="25"/>
      <c r="C22" s="24"/>
    </row>
    <row r="23" spans="2:9">
      <c r="B23" s="25"/>
      <c r="C23" s="24"/>
    </row>
    <row r="24" spans="2:9">
      <c r="B24" s="25"/>
      <c r="C24" s="24"/>
    </row>
    <row r="25" spans="2:9">
      <c r="B25" s="25"/>
      <c r="C25" s="24"/>
    </row>
    <row r="26" spans="2:9">
      <c r="B26" s="25"/>
      <c r="C26" s="24"/>
    </row>
    <row r="27" spans="2:9">
      <c r="B27" s="25"/>
      <c r="C27" s="24"/>
    </row>
    <row r="28" spans="2:9">
      <c r="B28" s="25"/>
      <c r="C28" s="24"/>
    </row>
    <row r="29" spans="2:9">
      <c r="B29" s="25"/>
      <c r="C29" s="24"/>
    </row>
    <row r="30" spans="2:9">
      <c r="B30" s="25"/>
      <c r="C30" s="24"/>
    </row>
    <row r="31" spans="2:9">
      <c r="B31" s="25"/>
      <c r="C31" s="24"/>
    </row>
    <row r="32" spans="2:9">
      <c r="B32" s="25"/>
      <c r="C32" s="24"/>
    </row>
    <row r="33" spans="2:3">
      <c r="B33" s="25"/>
      <c r="C33" s="24"/>
    </row>
    <row r="34" spans="2:3">
      <c r="B34" s="25"/>
      <c r="C34" s="24"/>
    </row>
    <row r="35" spans="2:3">
      <c r="B35" s="25"/>
      <c r="C35" s="24"/>
    </row>
    <row r="36" spans="2:3">
      <c r="B36" s="25"/>
      <c r="C36" s="24"/>
    </row>
    <row r="37" spans="2:3">
      <c r="B37" s="25"/>
      <c r="C37" s="24"/>
    </row>
    <row r="38" spans="2:3">
      <c r="B38" s="25"/>
      <c r="C38" s="24"/>
    </row>
    <row r="39" spans="2:3">
      <c r="B39" s="25"/>
      <c r="C39" s="24"/>
    </row>
    <row r="40" spans="2:3">
      <c r="B40" s="25"/>
      <c r="C40" s="24"/>
    </row>
    <row r="41" spans="2:3">
      <c r="B41" s="25"/>
      <c r="C41" s="24"/>
    </row>
    <row r="42" spans="2:3">
      <c r="B42" s="25"/>
      <c r="C42" s="24"/>
    </row>
    <row r="43" spans="2:3">
      <c r="B43" s="25"/>
      <c r="C43" s="24"/>
    </row>
  </sheetData>
  <sheetProtection formatCells="0" formatColumns="0" formatRows="0" insertColumns="0" insertRows="0" insertHyperlinks="0" deleteColumns="0" deleteRows="0" sort="0"/>
  <phoneticPr fontId="3" type="noConversion"/>
  <hyperlinks>
    <hyperlink ref="K3" r:id="rId1" xr:uid="{C7822FF5-506F-41F7-B64E-15AC896E8743}"/>
  </hyperlinks>
  <printOptions horizontalCentered="1"/>
  <pageMargins left="0.5" right="0.5" top="0.5" bottom="0.5" header="0.5" footer="0.25"/>
  <pageSetup fitToHeight="0" orientation="portrait" r:id="rId2"/>
  <headerFooter alignWithMargins="0">
    <oddFooter>&amp;L&amp;8Financial Calculators by Vertex42.com&amp;R&amp;8© 2009 Vertex42 LLC</oddFooter>
  </headerFooter>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9AEE2-B40E-4718-984E-1277FD196F91}">
  <dimension ref="A1:A35"/>
  <sheetViews>
    <sheetView showGridLines="0" workbookViewId="0">
      <selection activeCell="A8" sqref="A8"/>
    </sheetView>
  </sheetViews>
  <sheetFormatPr defaultRowHeight="12.75"/>
  <cols>
    <col min="1" max="1" width="95.7109375" style="40" customWidth="1"/>
    <col min="2" max="16384" width="9.140625" style="40"/>
  </cols>
  <sheetData>
    <row r="1" spans="1:1" s="30" customFormat="1" ht="30">
      <c r="A1" s="29" t="s">
        <v>47</v>
      </c>
    </row>
    <row r="2" spans="1:1" s="32" customFormat="1" ht="15">
      <c r="A2" s="31"/>
    </row>
    <row r="3" spans="1:1" s="33" customFormat="1" ht="15">
      <c r="A3" s="34" t="s">
        <v>48</v>
      </c>
    </row>
    <row r="4" spans="1:1" s="32" customFormat="1" ht="15">
      <c r="A4" s="31"/>
    </row>
    <row r="5" spans="1:1" s="32" customFormat="1" ht="45">
      <c r="A5" s="35" t="s">
        <v>49</v>
      </c>
    </row>
    <row r="6" spans="1:1" s="32" customFormat="1" ht="15">
      <c r="A6" s="35"/>
    </row>
    <row r="7" spans="1:1" s="32" customFormat="1" ht="15">
      <c r="A7" s="36"/>
    </row>
    <row r="8" spans="1:1" s="32" customFormat="1" ht="18">
      <c r="A8" s="37" t="s">
        <v>50</v>
      </c>
    </row>
    <row r="9" spans="1:1" s="32" customFormat="1" ht="15.75">
      <c r="A9" s="38"/>
    </row>
    <row r="10" spans="1:1" s="32" customFormat="1" ht="31.5">
      <c r="A10" s="39" t="s">
        <v>51</v>
      </c>
    </row>
    <row r="11" spans="1:1" s="32" customFormat="1" ht="15.75">
      <c r="A11" s="38"/>
    </row>
    <row r="12" spans="1:1" s="32" customFormat="1" ht="31.5">
      <c r="A12" s="39" t="s">
        <v>52</v>
      </c>
    </row>
    <row r="13" spans="1:1" s="32" customFormat="1" ht="15">
      <c r="A13" s="35"/>
    </row>
    <row r="14" spans="1:1" s="32" customFormat="1" ht="47.25">
      <c r="A14" s="39" t="s">
        <v>53</v>
      </c>
    </row>
    <row r="15" spans="1:1" s="32" customFormat="1" ht="15">
      <c r="A15" s="31"/>
    </row>
    <row r="16" spans="1:1" s="32" customFormat="1" ht="15"/>
    <row r="17" spans="1:1" s="32" customFormat="1" ht="18">
      <c r="A17" s="37" t="s">
        <v>54</v>
      </c>
    </row>
    <row r="18" spans="1:1" s="32" customFormat="1" ht="15">
      <c r="A18" s="35"/>
    </row>
    <row r="19" spans="1:1" s="32" customFormat="1" ht="45.75">
      <c r="A19" s="35" t="s">
        <v>55</v>
      </c>
    </row>
    <row r="20" spans="1:1" ht="15">
      <c r="A20" s="35"/>
    </row>
    <row r="21" spans="1:1" ht="45.75">
      <c r="A21" s="35" t="s">
        <v>56</v>
      </c>
    </row>
    <row r="22" spans="1:1" ht="15">
      <c r="A22" s="35"/>
    </row>
    <row r="23" spans="1:1" ht="45">
      <c r="A23" s="35" t="s">
        <v>57</v>
      </c>
    </row>
    <row r="24" spans="1:1" ht="15">
      <c r="A24" s="35"/>
    </row>
    <row r="25" spans="1:1" ht="30">
      <c r="A25" s="35" t="s">
        <v>58</v>
      </c>
    </row>
    <row r="26" spans="1:1" ht="15">
      <c r="A26" s="41" t="s">
        <v>59</v>
      </c>
    </row>
    <row r="27" spans="1:1" ht="15">
      <c r="A27" s="35"/>
    </row>
    <row r="28" spans="1:1" ht="15">
      <c r="A28" s="35"/>
    </row>
    <row r="29" spans="1:1" s="32" customFormat="1" ht="18">
      <c r="A29" s="37" t="s">
        <v>60</v>
      </c>
    </row>
    <row r="31" spans="1:1" ht="30">
      <c r="A31" s="35" t="s">
        <v>61</v>
      </c>
    </row>
    <row r="33" spans="1:1" ht="30">
      <c r="A33" s="35" t="s">
        <v>62</v>
      </c>
    </row>
    <row r="35" spans="1:1" ht="30">
      <c r="A35" s="35" t="s">
        <v>63</v>
      </c>
    </row>
  </sheetData>
  <phoneticPr fontId="21" type="noConversion"/>
  <hyperlinks>
    <hyperlink ref="A26" r:id="rId1" xr:uid="{B516F2C2-18EA-4C74-98AD-354626765B42}"/>
  </hyperlinks>
  <pageMargins left="0.75" right="0.75" top="1" bottom="1" header="0.5" footer="0.5"/>
  <pageSetup orientation="portrait"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 Online</Application>
  <Manager/>
  <Company>Vertex42 LLC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NPV Calculator</dc:title>
  <dc:subject/>
  <dc:creator>www.vertex42.com</dc:creator>
  <cp:keywords/>
  <dc:description>(c) 2009 Vertex42 LLC. All Rights Reserved.</dc:description>
  <cp:lastModifiedBy>X</cp:lastModifiedBy>
  <cp:revision/>
  <dcterms:created xsi:type="dcterms:W3CDTF">2004-08-16T18:44:14Z</dcterms:created>
  <dcterms:modified xsi:type="dcterms:W3CDTF">2025-11-28T07:41:53Z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2009 Vertex42 LLC</vt:lpwstr>
  </property>
  <property fmtid="{D5CDD505-2E9C-101B-9397-08002B2CF9AE}" pid="3" name="Version">
    <vt:lpwstr>1.0.2</vt:lpwstr>
  </property>
</Properties>
</file>